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0" yWindow="0" windowWidth="35460" windowHeight="2040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1" l="1"/>
  <c r="D39" i="1"/>
  <c r="L39" i="1"/>
  <c r="K39" i="1"/>
  <c r="Q19" i="1"/>
  <c r="Q18" i="1"/>
  <c r="Q20" i="1"/>
  <c r="Q22" i="1"/>
  <c r="Q25" i="1"/>
  <c r="E19" i="1"/>
  <c r="E18" i="1"/>
  <c r="E20" i="1"/>
  <c r="F19" i="1"/>
  <c r="F18" i="1"/>
  <c r="I19" i="1"/>
  <c r="I18" i="1"/>
  <c r="I20" i="1"/>
  <c r="J19" i="1"/>
  <c r="J18" i="1"/>
  <c r="M18" i="1"/>
  <c r="M19" i="1"/>
  <c r="M20" i="1"/>
  <c r="N18" i="1"/>
  <c r="L37" i="1"/>
  <c r="J37" i="1"/>
  <c r="L38" i="1"/>
  <c r="K37" i="1"/>
  <c r="K38" i="1"/>
  <c r="E37" i="1"/>
  <c r="C37" i="1"/>
  <c r="E38" i="1"/>
  <c r="D37" i="1"/>
  <c r="D38" i="1"/>
  <c r="K20" i="1"/>
  <c r="G20" i="1"/>
  <c r="C20" i="1"/>
  <c r="N19" i="1"/>
</calcChain>
</file>

<file path=xl/sharedStrings.xml><?xml version="1.0" encoding="utf-8"?>
<sst xmlns="http://schemas.openxmlformats.org/spreadsheetml/2006/main" count="109" uniqueCount="67">
  <si>
    <t>OCGT</t>
  </si>
  <si>
    <t>CCGT</t>
  </si>
  <si>
    <t>Vermogen</t>
  </si>
  <si>
    <t>Aandeel</t>
  </si>
  <si>
    <t xml:space="preserve"> g/kWh</t>
  </si>
  <si>
    <t>g/kWh</t>
  </si>
  <si>
    <t>verschil</t>
  </si>
  <si>
    <t>verschil in g/kWh</t>
  </si>
  <si>
    <t>Gebruik</t>
  </si>
  <si>
    <t xml:space="preserve"> (%)</t>
  </si>
  <si>
    <t>A.  Basis met 15,3% wind</t>
  </si>
  <si>
    <t>B.  Geen wind (scenario 2)</t>
  </si>
  <si>
    <t>Type</t>
  </si>
  <si>
    <t>Basis</t>
  </si>
  <si>
    <t>gCO2/kWh</t>
  </si>
  <si>
    <t>centrale</t>
  </si>
  <si>
    <t>Aandeel fossiel</t>
  </si>
  <si>
    <t>totaal CO2 int.</t>
  </si>
  <si>
    <t>CO2 fossiel</t>
  </si>
  <si>
    <t>C.  Geen wind (Scenario 2A)</t>
  </si>
  <si>
    <t>Geval A</t>
  </si>
  <si>
    <t>Geval B</t>
  </si>
  <si>
    <t>Geval C</t>
  </si>
  <si>
    <t>De berekening uitgaande van 5% rendementverlies door 15,3% wind.</t>
  </si>
  <si>
    <t>CO2</t>
  </si>
  <si>
    <t>Scen. 2A</t>
  </si>
  <si>
    <t>Scen. 2</t>
  </si>
  <si>
    <t>(OCGT corr)</t>
  </si>
  <si>
    <t>-</t>
  </si>
  <si>
    <t>fig. 14</t>
  </si>
  <si>
    <t>CO2 fossil</t>
  </si>
  <si>
    <t>Part fossil</t>
  </si>
  <si>
    <t>total CO2 int.</t>
  </si>
  <si>
    <t>Totaal gas</t>
  </si>
  <si>
    <t>Opbrengst</t>
  </si>
  <si>
    <t>GWh</t>
  </si>
  <si>
    <t>Fig 7: 20000</t>
  </si>
  <si>
    <t>Fig 7: 16000</t>
  </si>
  <si>
    <t>in gas</t>
  </si>
  <si>
    <t>CO2 corr Gas</t>
  </si>
  <si>
    <t>MW (eff)</t>
  </si>
  <si>
    <t xml:space="preserve">Gas production is 60% of the total. </t>
  </si>
  <si>
    <t>Tot corr gas</t>
  </si>
  <si>
    <t>Verschil tussen scenario's 2 en 2A</t>
  </si>
  <si>
    <t>The calculation on the basis of 5 % loss of efficiency between basis and Scen 2 .</t>
  </si>
  <si>
    <t>Het verschil tussen Scenario 2 en 2A</t>
  </si>
  <si>
    <t>The difference between Scenario's 2 and 2A</t>
  </si>
  <si>
    <t>Increased use of CCGT:</t>
  </si>
  <si>
    <t>Na correctie daalt de CO2 intensiteit in scenario 2A  naar 577 g/kWh.</t>
  </si>
  <si>
    <t>After adjustment  the CO2 intensity in scenario 2A decreases to 577 g/kWh.</t>
  </si>
  <si>
    <t>de toename tussen 2A en 2 is  4% van de totale CO2 intensiteit in geval 2A.</t>
  </si>
  <si>
    <t>The increase from 2A to 2 is 4% of the total CO2 intensity in 2A.</t>
  </si>
  <si>
    <t>fig 13</t>
  </si>
  <si>
    <t>This number is very similar to the result of Wheatly (280 g/kWh)</t>
  </si>
  <si>
    <t>Verschil CO2</t>
  </si>
  <si>
    <t>Hierdoor zakt de CO2 besparing  van 12% naar 8%.</t>
  </si>
  <si>
    <t>The CO2 saving decreases from 12% to 8%.</t>
  </si>
  <si>
    <r>
      <t xml:space="preserve">% of </t>
    </r>
    <r>
      <rPr>
        <i/>
        <sz val="12"/>
        <color theme="1"/>
        <rFont val="Calibri"/>
        <scheme val="minor"/>
      </rPr>
      <t>available</t>
    </r>
    <r>
      <rPr>
        <sz val="12"/>
        <color theme="1"/>
        <rFont val="Calibri"/>
        <family val="2"/>
        <scheme val="minor"/>
      </rPr>
      <t xml:space="preserve"> output</t>
    </r>
  </si>
  <si>
    <t>This equals 2% less fuel use.</t>
  </si>
  <si>
    <t>CO2 increase referred to Basis</t>
  </si>
  <si>
    <t>Emissions taken from Wheatly, corrected for increase of use</t>
  </si>
  <si>
    <t>Correction on system emissions is:</t>
  </si>
  <si>
    <t>in %</t>
  </si>
  <si>
    <t>of nominal saving</t>
  </si>
  <si>
    <t>The saving for 1 kWh wind is 430 gCO2/kWh</t>
  </si>
  <si>
    <t>In % of emission</t>
  </si>
  <si>
    <t xml:space="preserve">4% increase of load gives !,5% higher efficiency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</si>
</sst>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sz val="11"/>
      <color theme="1"/>
      <name val="Cambri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4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5" fillId="0" borderId="0" xfId="0" applyFont="1"/>
    <xf numFmtId="165" fontId="0" fillId="0" borderId="5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0" xfId="0" applyFont="1" applyFill="1" applyBorder="1"/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0" xfId="0" applyBorder="1"/>
    <xf numFmtId="0" fontId="2" fillId="0" borderId="10" xfId="0" applyFont="1" applyBorder="1" applyAlignment="1">
      <alignment horizontal="center"/>
    </xf>
    <xf numFmtId="0" fontId="0" fillId="0" borderId="5" xfId="0" applyBorder="1"/>
    <xf numFmtId="0" fontId="2" fillId="3" borderId="4" xfId="0" applyFont="1" applyFill="1" applyBorder="1" applyAlignment="1">
      <alignment horizontal="center"/>
    </xf>
    <xf numFmtId="0" fontId="0" fillId="2" borderId="0" xfId="0" applyFill="1"/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6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justify" vertical="center"/>
    </xf>
    <xf numFmtId="165" fontId="2" fillId="0" borderId="0" xfId="235" applyNumberFormat="1" applyFont="1" applyAlignment="1">
      <alignment horizontal="center"/>
    </xf>
  </cellXfs>
  <cellStyles count="242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Gevolgde hyperlink" xfId="192" builtinId="9" hidden="1"/>
    <cellStyle name="Gevolgde hyperlink" xfId="194" builtinId="9" hidden="1"/>
    <cellStyle name="Gevolgde hyperlink" xfId="196" builtinId="9" hidden="1"/>
    <cellStyle name="Gevolgde hyperlink" xfId="198" builtinId="9" hidden="1"/>
    <cellStyle name="Gevolgde hyperlink" xfId="200" builtinId="9" hidden="1"/>
    <cellStyle name="Gevolgde hyperlink" xfId="202" builtinId="9" hidden="1"/>
    <cellStyle name="Gevolgde hyperlink" xfId="204" builtinId="9" hidden="1"/>
    <cellStyle name="Gevolgde hyperlink" xfId="206" builtinId="9" hidden="1"/>
    <cellStyle name="Gevolgde hyperlink" xfId="208" builtinId="9" hidden="1"/>
    <cellStyle name="Gevolgde hyperlink" xfId="210" builtinId="9" hidden="1"/>
    <cellStyle name="Gevolgde hyperlink" xfId="212" builtinId="9" hidden="1"/>
    <cellStyle name="Gevolgde hyperlink" xfId="214" builtinId="9" hidden="1"/>
    <cellStyle name="Gevolgde hyperlink" xfId="216" builtinId="9" hidden="1"/>
    <cellStyle name="Gevolgde hyperlink" xfId="218" builtinId="9" hidden="1"/>
    <cellStyle name="Gevolgde hyperlink" xfId="220" builtinId="9" hidden="1"/>
    <cellStyle name="Gevolgde hyperlink" xfId="222" builtinId="9" hidden="1"/>
    <cellStyle name="Gevolgde hyperlink" xfId="224" builtinId="9" hidden="1"/>
    <cellStyle name="Gevolgde hyperlink" xfId="226" builtinId="9" hidden="1"/>
    <cellStyle name="Gevolgde hyperlink" xfId="228" builtinId="9" hidden="1"/>
    <cellStyle name="Gevolgde hyperlink" xfId="230" builtinId="9" hidden="1"/>
    <cellStyle name="Gevolgde hyperlink" xfId="232" builtinId="9" hidden="1"/>
    <cellStyle name="Gevolgde hyperlink" xfId="234" builtinId="9" hidden="1"/>
    <cellStyle name="Gevolgde hyperlink" xfId="237" builtinId="9" hidden="1"/>
    <cellStyle name="Gevolgde hyperlink" xfId="239" builtinId="9" hidden="1"/>
    <cellStyle name="Gevolgde hyperlink" xfId="24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6" builtinId="8" hidden="1"/>
    <cellStyle name="Hyperlink" xfId="238" builtinId="8" hidden="1"/>
    <cellStyle name="Hyperlink" xfId="240" builtinId="8" hidden="1"/>
    <cellStyle name="Normaal" xfId="0" builtinId="0"/>
    <cellStyle name="Procent" xfId="235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40</xdr:row>
      <xdr:rowOff>106681</xdr:rowOff>
    </xdr:from>
    <xdr:to>
      <xdr:col>5</xdr:col>
      <xdr:colOff>520700</xdr:colOff>
      <xdr:row>40</xdr:row>
      <xdr:rowOff>152400</xdr:rowOff>
    </xdr:to>
    <xdr:sp macro="" textlink="">
      <xdr:nvSpPr>
        <xdr:cNvPr id="2" name="Tekstvak 1"/>
        <xdr:cNvSpPr txBox="1"/>
      </xdr:nvSpPr>
      <xdr:spPr>
        <a:xfrm flipH="1" flipV="1">
          <a:off x="3771900" y="9123681"/>
          <a:ext cx="215900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200"/>
        </a:p>
      </xdr:txBody>
    </xdr:sp>
    <xdr:clientData/>
  </xdr:twoCellAnchor>
  <xdr:oneCellAnchor>
    <xdr:from>
      <xdr:col>1</xdr:col>
      <xdr:colOff>0</xdr:colOff>
      <xdr:row>2</xdr:row>
      <xdr:rowOff>25400</xdr:rowOff>
    </xdr:from>
    <xdr:ext cx="7112000" cy="2286000"/>
    <xdr:sp macro="" textlink="">
      <xdr:nvSpPr>
        <xdr:cNvPr id="3" name="Tekstvak 2"/>
        <xdr:cNvSpPr txBox="1"/>
      </xdr:nvSpPr>
      <xdr:spPr>
        <a:xfrm>
          <a:off x="1866900" y="444500"/>
          <a:ext cx="7112000" cy="228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l-NL" sz="1200"/>
            <a:t>Onderstaande tabel</a:t>
          </a:r>
          <a:r>
            <a:rPr lang="nl-NL" sz="1200" baseline="0"/>
            <a:t> presenteert de gegevens van drie configuraties van het Ierse stroomdistributie systeem.</a:t>
          </a:r>
        </a:p>
        <a:p>
          <a:endParaRPr lang="nl-NL" sz="1200" baseline="0"/>
        </a:p>
        <a:p>
          <a:r>
            <a:rPr lang="nl-NL" sz="1200" b="1" baseline="0"/>
            <a:t>A.  Het basismodel zijnde de configuratie in 2012 met  alle componenten, fossiel, wind en duurzaam</a:t>
          </a:r>
        </a:p>
        <a:p>
          <a:r>
            <a:rPr lang="nl-NL" sz="1200" b="1" baseline="0"/>
            <a:t>B.  Scenario 2 uit het SEAI rapport met de extra 238 MW OCGT  en de 28% benutting van de OCGT</a:t>
          </a:r>
        </a:p>
        <a:p>
          <a:r>
            <a:rPr lang="nl-NL" sz="1200" b="1" baseline="0"/>
            <a:t>C.  Scenario 2A is scenario 2  gecorrigeerd zodat het OCGT aandeel onveranderd blijft.</a:t>
          </a:r>
        </a:p>
        <a:p>
          <a:endParaRPr lang="nl-NL" sz="1200" baseline="0"/>
        </a:p>
        <a:p>
          <a:r>
            <a:rPr lang="nl-NL" sz="1200" baseline="0"/>
            <a:t>De tweede kolommen uit de secties A en B (gebruik) zijn overgenomen uit het SEAI rapport.</a:t>
          </a:r>
        </a:p>
        <a:p>
          <a:r>
            <a:rPr lang="nl-NL" sz="1200" baseline="0"/>
            <a:t>Sectie C  toont de getallen zonder de toename vanhet aandeel OCGT. </a:t>
          </a:r>
        </a:p>
        <a:p>
          <a:r>
            <a:rPr lang="nl-NL" sz="1200" baseline="0"/>
            <a:t>Het verschil tussen de producties van  basis en de scen 2 en 2A is voor gas 4000 GWh (80% van 5140 GW wind )</a:t>
          </a:r>
        </a:p>
        <a:p>
          <a:endParaRPr lang="nl-NL" sz="1200" baseline="0"/>
        </a:p>
        <a:p>
          <a:r>
            <a:rPr lang="nl-NL" sz="1200" baseline="0"/>
            <a:t>De gebruiksgetallen zijn uit het rapport, de nominale vermogens zijn aangepast om de totale productie  aan te passen aan de getallen uit het rapport: 16000 GWh met wind, 20000GWh zonder wind </a:t>
          </a:r>
        </a:p>
        <a:p>
          <a:endParaRPr lang="nl-NL" sz="1200" baseline="0"/>
        </a:p>
      </xdr:txBody>
    </xdr:sp>
    <xdr:clientData/>
  </xdr:oneCellAnchor>
  <xdr:oneCellAnchor>
    <xdr:from>
      <xdr:col>1</xdr:col>
      <xdr:colOff>12700</xdr:colOff>
      <xdr:row>47</xdr:row>
      <xdr:rowOff>165100</xdr:rowOff>
    </xdr:from>
    <xdr:ext cx="1143000" cy="927100"/>
    <xdr:sp macro="" textlink="">
      <xdr:nvSpPr>
        <xdr:cNvPr id="4" name="Tekstvak 3"/>
        <xdr:cNvSpPr txBox="1"/>
      </xdr:nvSpPr>
      <xdr:spPr>
        <a:xfrm>
          <a:off x="736600" y="9855200"/>
          <a:ext cx="1143000" cy="92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nl-NL" sz="1200"/>
        </a:p>
        <a:p>
          <a:endParaRPr lang="nl-NL" sz="1100"/>
        </a:p>
      </xdr:txBody>
    </xdr:sp>
    <xdr:clientData/>
  </xdr:oneCellAnchor>
  <xdr:oneCellAnchor>
    <xdr:from>
      <xdr:col>9</xdr:col>
      <xdr:colOff>749300</xdr:colOff>
      <xdr:row>2</xdr:row>
      <xdr:rowOff>12700</xdr:rowOff>
    </xdr:from>
    <xdr:ext cx="7073900" cy="2349500"/>
    <xdr:sp macro="" textlink="">
      <xdr:nvSpPr>
        <xdr:cNvPr id="5" name="Tekstvak 4"/>
        <xdr:cNvSpPr txBox="1"/>
      </xdr:nvSpPr>
      <xdr:spPr>
        <a:xfrm>
          <a:off x="9207500" y="431800"/>
          <a:ext cx="7073900" cy="2349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l-NL" sz="1200"/>
            <a:t>The table below presents the data of three configurations of the Irish electricity distribution system .</a:t>
          </a:r>
        </a:p>
        <a:p>
          <a:endParaRPr lang="nl-NL" sz="1200"/>
        </a:p>
        <a:p>
          <a:r>
            <a:rPr lang="nl-NL" sz="1200" b="1"/>
            <a:t>A. The base model being the configuration in 2012 with all components, fossil, wind and sustainable</a:t>
          </a:r>
        </a:p>
        <a:p>
          <a:r>
            <a:rPr lang="nl-NL" sz="1200" b="1"/>
            <a:t>B. Scenario 2 from the SEAI report with the additional 238 MW OCGT and 28 % utilization of the OCGT</a:t>
          </a:r>
        </a:p>
        <a:p>
          <a:r>
            <a:rPr lang="nl-NL" sz="1200" b="1"/>
            <a:t>C. Scenario 2A is scenario2 corrected so that the OCGT share remains unchanged </a:t>
          </a:r>
          <a:r>
            <a:rPr lang="nl-NL" sz="1200"/>
            <a:t>.</a:t>
          </a:r>
        </a:p>
        <a:p>
          <a:endParaRPr lang="nl-NL" sz="1200"/>
        </a:p>
        <a:p>
          <a:r>
            <a:rPr lang="nl-NL" sz="1200"/>
            <a:t>The first two columns in the sections A and B ( Power and use) are taken from the SEAI report.</a:t>
          </a:r>
        </a:p>
        <a:p>
          <a:r>
            <a:rPr lang="nl-NL" sz="1200"/>
            <a:t>Section C shows the numberswithout the increase of the  OCGT  share.</a:t>
          </a:r>
        </a:p>
        <a:p>
          <a:r>
            <a:rPr lang="nl-NL" sz="1200"/>
            <a:t>The</a:t>
          </a:r>
          <a:r>
            <a:rPr lang="nl-NL" sz="1200" baseline="0"/>
            <a:t> difference between the cases with and without wind is 4000GWh gasproduction (80% of 5140GWh wind</a:t>
          </a:r>
        </a:p>
        <a:p>
          <a:r>
            <a:rPr lang="nl-NL" sz="1200"/>
            <a:t>The nominal power of the gas generators has been corrected so as to tune to the total production as given in the report:</a:t>
          </a:r>
        </a:p>
        <a:p>
          <a:r>
            <a:rPr lang="nl-NL" sz="1200"/>
            <a:t>Gas with wind produces 16000 GWh/year and without wind this is 20 000 GWh PA.</a:t>
          </a:r>
        </a:p>
      </xdr:txBody>
    </xdr:sp>
    <xdr:clientData/>
  </xdr:oneCellAnchor>
  <xdr:twoCellAnchor editAs="oneCell">
    <xdr:from>
      <xdr:col>16</xdr:col>
      <xdr:colOff>63500</xdr:colOff>
      <xdr:row>29</xdr:row>
      <xdr:rowOff>63500</xdr:rowOff>
    </xdr:from>
    <xdr:to>
      <xdr:col>24</xdr:col>
      <xdr:colOff>647700</xdr:colOff>
      <xdr:row>49</xdr:row>
      <xdr:rowOff>63500</xdr:rowOff>
    </xdr:to>
    <xdr:pic>
      <xdr:nvPicPr>
        <xdr:cNvPr id="6" name="Afbeelding 5" descr="Macintosh HD:Users:fredudo:Desktop:Rendementscurve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0200" y="6070600"/>
          <a:ext cx="7188200" cy="3810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16</xdr:col>
      <xdr:colOff>177800</xdr:colOff>
      <xdr:row>27</xdr:row>
      <xdr:rowOff>139700</xdr:rowOff>
    </xdr:from>
    <xdr:ext cx="6502400" cy="276999"/>
    <xdr:sp macro="" textlink="">
      <xdr:nvSpPr>
        <xdr:cNvPr id="7" name="Tekstvak 6"/>
        <xdr:cNvSpPr txBox="1"/>
      </xdr:nvSpPr>
      <xdr:spPr>
        <a:xfrm>
          <a:off x="14414500" y="5765800"/>
          <a:ext cx="650240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l-NL" sz="1200"/>
            <a:t>The efficiency curve used for CCGT is the upper curve in the following figure.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3"/>
  <sheetViews>
    <sheetView tabSelected="1" topLeftCell="A5" workbookViewId="0">
      <selection activeCell="T25" sqref="T25"/>
    </sheetView>
  </sheetViews>
  <sheetFormatPr baseColWidth="10" defaultRowHeight="15" x14ac:dyDescent="0"/>
  <cols>
    <col min="1" max="1" width="9.5" customWidth="1"/>
    <col min="2" max="2" width="15" customWidth="1"/>
    <col min="5" max="7" width="13" customWidth="1"/>
    <col min="9" max="9" width="15" customWidth="1"/>
  </cols>
  <sheetData>
    <row r="2" spans="2:19" ht="18">
      <c r="D2" s="9" t="s">
        <v>45</v>
      </c>
      <c r="K2" s="9" t="s">
        <v>46</v>
      </c>
    </row>
    <row r="3" spans="2:19" ht="18">
      <c r="D3" s="9"/>
    </row>
    <row r="4" spans="2:19" ht="18">
      <c r="D4" s="9"/>
    </row>
    <row r="5" spans="2:19" ht="18">
      <c r="D5" s="9"/>
    </row>
    <row r="6" spans="2:19" ht="18">
      <c r="D6" s="9"/>
    </row>
    <row r="7" spans="2:19" ht="18">
      <c r="D7" s="9"/>
    </row>
    <row r="8" spans="2:19" ht="18">
      <c r="D8" s="9"/>
    </row>
    <row r="9" spans="2:19" ht="18">
      <c r="D9" s="9"/>
    </row>
    <row r="10" spans="2:19" ht="18">
      <c r="D10" s="9"/>
    </row>
    <row r="13" spans="2:19" ht="18">
      <c r="B13" s="9"/>
    </row>
    <row r="14" spans="2:19" ht="18">
      <c r="B14" s="9"/>
      <c r="D14" s="19"/>
      <c r="H14" s="19"/>
      <c r="L14" s="19"/>
    </row>
    <row r="15" spans="2:19" ht="16" thickBot="1">
      <c r="B15" s="3"/>
      <c r="C15" s="23"/>
      <c r="D15" s="16" t="s">
        <v>10</v>
      </c>
      <c r="E15" s="23"/>
      <c r="F15" s="23"/>
      <c r="H15" s="24" t="s">
        <v>11</v>
      </c>
      <c r="K15" s="23"/>
      <c r="L15" s="25" t="s">
        <v>19</v>
      </c>
      <c r="M15" s="23"/>
      <c r="N15" s="23"/>
      <c r="P15" s="3"/>
      <c r="Q15" s="3"/>
      <c r="R15" s="3"/>
      <c r="S15" s="3"/>
    </row>
    <row r="16" spans="2:19">
      <c r="B16" s="29" t="s">
        <v>12</v>
      </c>
      <c r="C16" s="26" t="s">
        <v>2</v>
      </c>
      <c r="D16" s="20" t="s">
        <v>8</v>
      </c>
      <c r="E16" s="20" t="s">
        <v>34</v>
      </c>
      <c r="F16" s="15" t="s">
        <v>3</v>
      </c>
      <c r="G16" s="22" t="s">
        <v>2</v>
      </c>
      <c r="H16" s="20" t="s">
        <v>8</v>
      </c>
      <c r="I16" s="20" t="s">
        <v>34</v>
      </c>
      <c r="J16" s="15" t="s">
        <v>3</v>
      </c>
      <c r="K16" s="22" t="s">
        <v>2</v>
      </c>
      <c r="L16" s="20" t="s">
        <v>8</v>
      </c>
      <c r="M16" s="20" t="s">
        <v>34</v>
      </c>
      <c r="N16" s="15" t="s">
        <v>3</v>
      </c>
      <c r="O16" s="3" t="s">
        <v>43</v>
      </c>
    </row>
    <row r="17" spans="2:20">
      <c r="B17" s="27" t="s">
        <v>15</v>
      </c>
      <c r="C17" s="14" t="s">
        <v>40</v>
      </c>
      <c r="D17" s="14" t="s">
        <v>9</v>
      </c>
      <c r="E17" s="14" t="s">
        <v>35</v>
      </c>
      <c r="F17" s="6" t="s">
        <v>38</v>
      </c>
      <c r="G17" s="14" t="s">
        <v>40</v>
      </c>
      <c r="H17" s="14" t="s">
        <v>9</v>
      </c>
      <c r="I17" s="14" t="s">
        <v>35</v>
      </c>
      <c r="J17" s="6" t="s">
        <v>38</v>
      </c>
      <c r="K17" s="14" t="s">
        <v>40</v>
      </c>
      <c r="L17" s="14" t="s">
        <v>9</v>
      </c>
      <c r="M17" s="14" t="s">
        <v>35</v>
      </c>
      <c r="N17" s="6" t="s">
        <v>38</v>
      </c>
      <c r="O17" s="3" t="s">
        <v>6</v>
      </c>
      <c r="P17" s="2" t="s">
        <v>5</v>
      </c>
      <c r="Q17" s="4" t="s">
        <v>7</v>
      </c>
    </row>
    <row r="18" spans="2:20">
      <c r="B18" s="27" t="s">
        <v>0</v>
      </c>
      <c r="C18" s="14">
        <v>410</v>
      </c>
      <c r="D18" s="12">
        <v>18</v>
      </c>
      <c r="E18" s="13">
        <f>C18*D18*8760/100000</f>
        <v>646.48800000000006</v>
      </c>
      <c r="F18" s="7">
        <f>E18/E20</f>
        <v>4.0420637528754522E-2</v>
      </c>
      <c r="G18" s="34">
        <v>620</v>
      </c>
      <c r="H18" s="13">
        <v>28</v>
      </c>
      <c r="I18" s="13">
        <f t="shared" ref="I18:I19" si="0">G18*H18*8760/100000</f>
        <v>1520.7360000000001</v>
      </c>
      <c r="J18" s="7">
        <f>I18/I20</f>
        <v>7.6086956521739121E-2</v>
      </c>
      <c r="K18" s="5">
        <v>410</v>
      </c>
      <c r="L18" s="13">
        <v>18</v>
      </c>
      <c r="M18" s="13">
        <f t="shared" ref="M18:M19" si="1">K18*L18*8760/100000</f>
        <v>646.48800000000006</v>
      </c>
      <c r="N18" s="7">
        <f>M18/M20</f>
        <v>3.1840538441625682E-2</v>
      </c>
      <c r="O18" s="11">
        <v>-4.3999999999999997E-2</v>
      </c>
      <c r="P18" s="1">
        <v>1000</v>
      </c>
      <c r="Q18" s="31">
        <f>O18*P18</f>
        <v>-44</v>
      </c>
      <c r="R18" s="3" t="s">
        <v>4</v>
      </c>
      <c r="S18" t="s">
        <v>0</v>
      </c>
      <c r="T18" t="s">
        <v>60</v>
      </c>
    </row>
    <row r="19" spans="2:20">
      <c r="B19" s="27" t="s">
        <v>1</v>
      </c>
      <c r="C19" s="14">
        <v>3000</v>
      </c>
      <c r="D19" s="13">
        <v>58.4</v>
      </c>
      <c r="E19" s="13">
        <f>C19*D19*8760/100000</f>
        <v>15347.52</v>
      </c>
      <c r="F19" s="7">
        <f>E19/E$20</f>
        <v>0.95957936247124553</v>
      </c>
      <c r="G19" s="5">
        <v>3400</v>
      </c>
      <c r="H19" s="13">
        <v>62</v>
      </c>
      <c r="I19" s="13">
        <f t="shared" si="0"/>
        <v>18466.080000000002</v>
      </c>
      <c r="J19" s="7">
        <f>I19/I$20</f>
        <v>0.92391304347826086</v>
      </c>
      <c r="K19" s="5">
        <v>3400</v>
      </c>
      <c r="L19" s="13">
        <v>66</v>
      </c>
      <c r="M19" s="13">
        <f t="shared" si="1"/>
        <v>19657.439999999999</v>
      </c>
      <c r="N19" s="7">
        <f>M19/M$20</f>
        <v>0.96815946155837429</v>
      </c>
      <c r="O19" s="11">
        <v>4.3999999999999997E-2</v>
      </c>
      <c r="P19" s="1">
        <v>370</v>
      </c>
      <c r="Q19" s="31">
        <f>O19*P19</f>
        <v>16.279999999999998</v>
      </c>
      <c r="R19" s="30" t="s">
        <v>4</v>
      </c>
      <c r="S19" t="s">
        <v>1</v>
      </c>
    </row>
    <row r="20" spans="2:20" ht="16" thickBot="1">
      <c r="B20" s="28" t="s">
        <v>33</v>
      </c>
      <c r="C20" s="17">
        <f>SUM(C18:C19)</f>
        <v>3410</v>
      </c>
      <c r="D20" s="17"/>
      <c r="E20" s="18">
        <f>SUM(E18:E19)</f>
        <v>15994.008</v>
      </c>
      <c r="F20" s="8">
        <v>1</v>
      </c>
      <c r="G20" s="17">
        <f>SUM(G18:G19)</f>
        <v>4020</v>
      </c>
      <c r="H20" s="21"/>
      <c r="I20" s="18">
        <f>SUM(I18:I19)</f>
        <v>19986.816000000003</v>
      </c>
      <c r="J20" s="8">
        <v>1</v>
      </c>
      <c r="K20" s="17">
        <f>SUM(K18:K19)</f>
        <v>3810</v>
      </c>
      <c r="L20" s="10"/>
      <c r="M20" s="18">
        <f>SUM(M18:M19)</f>
        <v>20303.928</v>
      </c>
      <c r="N20" s="8">
        <v>1</v>
      </c>
      <c r="P20" t="s">
        <v>39</v>
      </c>
      <c r="Q20" s="31">
        <f>SUM(Q19+Q18)</f>
        <v>-27.720000000000002</v>
      </c>
      <c r="R20" s="30" t="s">
        <v>4</v>
      </c>
    </row>
    <row r="21" spans="2:20">
      <c r="D21" t="s">
        <v>52</v>
      </c>
      <c r="E21" t="s">
        <v>37</v>
      </c>
      <c r="H21" t="s">
        <v>52</v>
      </c>
      <c r="I21" t="s">
        <v>36</v>
      </c>
      <c r="M21" t="s">
        <v>36</v>
      </c>
      <c r="O21" t="s">
        <v>47</v>
      </c>
      <c r="Q21" s="31">
        <v>-10</v>
      </c>
      <c r="R21" s="30" t="s">
        <v>4</v>
      </c>
      <c r="S21" t="s">
        <v>66</v>
      </c>
    </row>
    <row r="22" spans="2:20">
      <c r="D22" s="1" t="s">
        <v>57</v>
      </c>
      <c r="P22" t="s">
        <v>42</v>
      </c>
      <c r="Q22" s="43">
        <f>Q21+Q20</f>
        <v>-37.72</v>
      </c>
      <c r="R22" s="30" t="s">
        <v>4</v>
      </c>
      <c r="S22" t="s">
        <v>58</v>
      </c>
    </row>
    <row r="23" spans="2:20" ht="16" thickBot="1">
      <c r="O23" t="s">
        <v>41</v>
      </c>
      <c r="Q23" s="43"/>
      <c r="R23" s="30"/>
    </row>
    <row r="24" spans="2:20">
      <c r="I24" s="35"/>
      <c r="J24" s="20" t="s">
        <v>20</v>
      </c>
      <c r="K24" s="20" t="s">
        <v>21</v>
      </c>
      <c r="L24" s="20" t="s">
        <v>22</v>
      </c>
      <c r="M24" s="36"/>
      <c r="O24" s="4" t="s">
        <v>61</v>
      </c>
    </row>
    <row r="25" spans="2:20" ht="16" thickBot="1">
      <c r="I25" s="37" t="s">
        <v>24</v>
      </c>
      <c r="J25" s="38">
        <v>630</v>
      </c>
      <c r="K25" s="38">
        <v>600</v>
      </c>
      <c r="L25" s="38">
        <v>577</v>
      </c>
      <c r="M25" s="39" t="s">
        <v>4</v>
      </c>
      <c r="Q25" s="31">
        <f>0.6*Q22</f>
        <v>-22.631999999999998</v>
      </c>
      <c r="R25" s="3" t="s">
        <v>5</v>
      </c>
    </row>
    <row r="27" spans="2:20" ht="16" customHeight="1">
      <c r="I27" s="41"/>
      <c r="Q27" s="44"/>
    </row>
    <row r="28" spans="2:20">
      <c r="B28" t="s">
        <v>48</v>
      </c>
      <c r="I28" s="41" t="s">
        <v>49</v>
      </c>
    </row>
    <row r="29" spans="2:20">
      <c r="B29" s="3" t="s">
        <v>50</v>
      </c>
      <c r="I29" s="42" t="s">
        <v>51</v>
      </c>
    </row>
    <row r="30" spans="2:20">
      <c r="B30" s="3" t="s">
        <v>55</v>
      </c>
      <c r="I30" s="42" t="s">
        <v>56</v>
      </c>
    </row>
    <row r="31" spans="2:20">
      <c r="I31" s="41"/>
    </row>
    <row r="32" spans="2:20">
      <c r="B32" s="3" t="s">
        <v>23</v>
      </c>
      <c r="I32" s="42" t="s">
        <v>44</v>
      </c>
    </row>
    <row r="33" spans="2:13">
      <c r="C33" s="32" t="s">
        <v>13</v>
      </c>
      <c r="D33" s="32" t="s">
        <v>26</v>
      </c>
      <c r="E33" s="32" t="s">
        <v>25</v>
      </c>
      <c r="J33" s="32" t="s">
        <v>13</v>
      </c>
      <c r="K33" s="32" t="s">
        <v>26</v>
      </c>
      <c r="L33" s="32" t="s">
        <v>25</v>
      </c>
    </row>
    <row r="34" spans="2:13">
      <c r="C34" s="40" t="s">
        <v>29</v>
      </c>
      <c r="D34" s="40" t="s">
        <v>29</v>
      </c>
      <c r="E34" s="40" t="s">
        <v>27</v>
      </c>
      <c r="J34" s="40" t="s">
        <v>29</v>
      </c>
      <c r="K34" s="40" t="s">
        <v>29</v>
      </c>
      <c r="L34" s="40" t="s">
        <v>27</v>
      </c>
    </row>
    <row r="35" spans="2:13">
      <c r="B35" t="s">
        <v>18</v>
      </c>
      <c r="C35" s="1">
        <v>630</v>
      </c>
      <c r="D35" s="1">
        <v>600</v>
      </c>
      <c r="E35" s="1">
        <v>577</v>
      </c>
      <c r="F35" t="s">
        <v>14</v>
      </c>
      <c r="I35" t="s">
        <v>30</v>
      </c>
      <c r="J35" s="1">
        <v>630</v>
      </c>
      <c r="K35" s="1">
        <v>600</v>
      </c>
      <c r="L35" s="1">
        <v>577</v>
      </c>
      <c r="M35" t="s">
        <v>14</v>
      </c>
    </row>
    <row r="36" spans="2:13">
      <c r="B36" t="s">
        <v>16</v>
      </c>
      <c r="C36" s="1">
        <v>0.80200000000000005</v>
      </c>
      <c r="D36" s="1">
        <v>0.95699999999999996</v>
      </c>
      <c r="E36" s="1">
        <v>0.95699999999999996</v>
      </c>
      <c r="I36" t="s">
        <v>31</v>
      </c>
      <c r="J36" s="1">
        <v>0.80200000000000005</v>
      </c>
      <c r="K36" s="1">
        <v>0.95699999999999996</v>
      </c>
      <c r="L36" s="1">
        <v>0.95699999999999996</v>
      </c>
    </row>
    <row r="37" spans="2:13">
      <c r="B37" t="s">
        <v>17</v>
      </c>
      <c r="C37" s="33">
        <f>C36*C35</f>
        <v>505.26000000000005</v>
      </c>
      <c r="D37" s="33">
        <f>D36*D35</f>
        <v>574.19999999999993</v>
      </c>
      <c r="E37" s="33">
        <f>E36*E35</f>
        <v>552.18899999999996</v>
      </c>
      <c r="F37" t="s">
        <v>14</v>
      </c>
      <c r="I37" t="s">
        <v>32</v>
      </c>
      <c r="J37" s="33">
        <f>J36*J35</f>
        <v>505.26000000000005</v>
      </c>
      <c r="K37" s="33">
        <f>K36*K35</f>
        <v>574.19999999999993</v>
      </c>
      <c r="L37" s="33">
        <f>L36*L35</f>
        <v>552.18899999999996</v>
      </c>
      <c r="M37" t="s">
        <v>14</v>
      </c>
    </row>
    <row r="38" spans="2:13">
      <c r="B38" t="s">
        <v>54</v>
      </c>
      <c r="C38" s="1" t="s">
        <v>28</v>
      </c>
      <c r="D38" s="33">
        <f>D37-C37</f>
        <v>68.939999999999884</v>
      </c>
      <c r="E38" s="33">
        <f>E37-C37</f>
        <v>46.928999999999917</v>
      </c>
      <c r="F38" t="s">
        <v>14</v>
      </c>
      <c r="H38" t="s">
        <v>59</v>
      </c>
      <c r="J38" s="1" t="s">
        <v>28</v>
      </c>
      <c r="K38" s="33">
        <f>K37-J37</f>
        <v>68.939999999999884</v>
      </c>
      <c r="L38" s="33">
        <f>L37-J37</f>
        <v>46.928999999999917</v>
      </c>
      <c r="M38" t="s">
        <v>14</v>
      </c>
    </row>
    <row r="39" spans="2:13">
      <c r="B39" t="s">
        <v>62</v>
      </c>
      <c r="C39" s="1" t="s">
        <v>28</v>
      </c>
      <c r="D39" s="45">
        <f>D38/D37</f>
        <v>0.12006269592476471</v>
      </c>
      <c r="E39" s="45">
        <f>E38/E37</f>
        <v>8.4987205467692978E-2</v>
      </c>
      <c r="F39" s="3" t="s">
        <v>63</v>
      </c>
      <c r="I39" s="3" t="s">
        <v>65</v>
      </c>
      <c r="J39" s="1" t="s">
        <v>28</v>
      </c>
      <c r="K39" s="45">
        <f>K38/K37</f>
        <v>0.12006269592476471</v>
      </c>
      <c r="L39" s="45">
        <f>L38/L37</f>
        <v>8.4987205467692978E-2</v>
      </c>
      <c r="M39" s="3" t="s">
        <v>63</v>
      </c>
    </row>
    <row r="42" spans="2:13">
      <c r="I42" t="s">
        <v>64</v>
      </c>
    </row>
    <row r="43" spans="2:13">
      <c r="I43" t="s">
        <v>53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Udo</dc:creator>
  <cp:lastModifiedBy>Fred Udo</cp:lastModifiedBy>
  <dcterms:created xsi:type="dcterms:W3CDTF">2015-09-13T14:14:31Z</dcterms:created>
  <dcterms:modified xsi:type="dcterms:W3CDTF">2015-11-17T15:53:47Z</dcterms:modified>
</cp:coreProperties>
</file>